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附件" sheetId="1" r:id="rId1"/>
  </sheets>
  <definedNames>
    <definedName name="_xlnm._FilterDatabase" localSheetId="0" hidden="1">附件!#REF!</definedName>
  </definedNames>
  <calcPr calcId="144525"/>
</workbook>
</file>

<file path=xl/sharedStrings.xml><?xml version="1.0" encoding="utf-8"?>
<sst xmlns="http://schemas.openxmlformats.org/spreadsheetml/2006/main" count="155" uniqueCount="152">
  <si>
    <t>附件</t>
  </si>
  <si>
    <t>2023年东方市考核招聘医疗卫生及辅助类专业技术人员资格初审通过人员及资格审查分数名单</t>
  </si>
  <si>
    <t>注：
1.职称分数：高级职称24分；中级职称22分。以报考岗位相关专业最高职称为准。
2.学历分数：研究生学历16分；本科学历14分。以报考岗位相关专业最高学历为准。</t>
  </si>
  <si>
    <t>序号</t>
  </si>
  <si>
    <t>姓名</t>
  </si>
  <si>
    <t>身份证号</t>
  </si>
  <si>
    <t>资格审查分数</t>
  </si>
  <si>
    <t>职称</t>
  </si>
  <si>
    <t>学历</t>
  </si>
  <si>
    <t>总分</t>
  </si>
  <si>
    <t>460007********7619</t>
  </si>
  <si>
    <t>460007********0022</t>
  </si>
  <si>
    <t>460007********5379</t>
  </si>
  <si>
    <t>460007********0436</t>
  </si>
  <si>
    <t>460007********7293</t>
  </si>
  <si>
    <t>460031********6831</t>
  </si>
  <si>
    <t>420322********3018</t>
  </si>
  <si>
    <t>460007********2267</t>
  </si>
  <si>
    <t>460031********5217</t>
  </si>
  <si>
    <t>460032********7681</t>
  </si>
  <si>
    <t>460007********5783</t>
  </si>
  <si>
    <t>460007********0017</t>
  </si>
  <si>
    <t>630104********1019</t>
  </si>
  <si>
    <t>460027********0403</t>
  </si>
  <si>
    <t>460007********5005</t>
  </si>
  <si>
    <t>460007********7248</t>
  </si>
  <si>
    <t>460007********7232</t>
  </si>
  <si>
    <t>460007********6321</t>
  </si>
  <si>
    <t>460007********0820</t>
  </si>
  <si>
    <t>460004********5254</t>
  </si>
  <si>
    <t>432923********1618</t>
  </si>
  <si>
    <t>230881********0625</t>
  </si>
  <si>
    <t>460033********4486</t>
  </si>
  <si>
    <t>460007********8014</t>
  </si>
  <si>
    <t>460003********2043</t>
  </si>
  <si>
    <t>460007********0825</t>
  </si>
  <si>
    <t>371421********5990</t>
  </si>
  <si>
    <t>411302********182X</t>
  </si>
  <si>
    <t>460007********0415</t>
  </si>
  <si>
    <t>460026********1213</t>
  </si>
  <si>
    <t>460102********0614</t>
  </si>
  <si>
    <t>460007********0032</t>
  </si>
  <si>
    <t>460004********3021</t>
  </si>
  <si>
    <t>460033********4859</t>
  </si>
  <si>
    <t>460032********616X</t>
  </si>
  <si>
    <t>510322********002X</t>
  </si>
  <si>
    <t>460033********4865</t>
  </si>
  <si>
    <t>230224********0323</t>
  </si>
  <si>
    <t>460006********2735</t>
  </si>
  <si>
    <t>460033********3249</t>
  </si>
  <si>
    <t>460033********3213</t>
  </si>
  <si>
    <t>460006********4825</t>
  </si>
  <si>
    <t>152801********652X</t>
  </si>
  <si>
    <t>460007********7257</t>
  </si>
  <si>
    <t>460007********5764</t>
  </si>
  <si>
    <t>460006********7238</t>
  </si>
  <si>
    <t>230404********0021</t>
  </si>
  <si>
    <t>231025********2211</t>
  </si>
  <si>
    <t>460007********0816</t>
  </si>
  <si>
    <t>132322********0739</t>
  </si>
  <si>
    <t>460004********0875</t>
  </si>
  <si>
    <t>420117********394X</t>
  </si>
  <si>
    <t>460007********5004</t>
  </si>
  <si>
    <t>460007********4998</t>
  </si>
  <si>
    <t>460007********5767</t>
  </si>
  <si>
    <t>460022********3925</t>
  </si>
  <si>
    <t>460007********4669</t>
  </si>
  <si>
    <t>460007********5006</t>
  </si>
  <si>
    <t>460007********4370</t>
  </si>
  <si>
    <t>460033********5429</t>
  </si>
  <si>
    <t>232332********2112</t>
  </si>
  <si>
    <t>460032********7646</t>
  </si>
  <si>
    <t>460007********497X</t>
  </si>
  <si>
    <t>460033********3872</t>
  </si>
  <si>
    <t>460032********623X</t>
  </si>
  <si>
    <t>460025********2483</t>
  </si>
  <si>
    <t>232332********2123</t>
  </si>
  <si>
    <t>230321********3219</t>
  </si>
  <si>
    <t>460033********5099</t>
  </si>
  <si>
    <t>460035********0025</t>
  </si>
  <si>
    <t>460030********3913</t>
  </si>
  <si>
    <t>460003********2445</t>
  </si>
  <si>
    <t>460007********5364</t>
  </si>
  <si>
    <t>460032********2263</t>
  </si>
  <si>
    <t>460001********0318</t>
  </si>
  <si>
    <t>460007********4416</t>
  </si>
  <si>
    <t>110105********6527</t>
  </si>
  <si>
    <t>460033********0022</t>
  </si>
  <si>
    <t>460007********0815</t>
  </si>
  <si>
    <t>460007********5367</t>
  </si>
  <si>
    <t>460024********0428</t>
  </si>
  <si>
    <t>460030********0325</t>
  </si>
  <si>
    <t>460007********2042</t>
  </si>
  <si>
    <t>460033********324X</t>
  </si>
  <si>
    <t>460007********0067</t>
  </si>
  <si>
    <t>460007********4968</t>
  </si>
  <si>
    <t>460032********7682</t>
  </si>
  <si>
    <t>460007********081X</t>
  </si>
  <si>
    <t>460032********7671</t>
  </si>
  <si>
    <t>460003********182X</t>
  </si>
  <si>
    <t>460031********1620</t>
  </si>
  <si>
    <t>460007********0810</t>
  </si>
  <si>
    <t>230421********0027</t>
  </si>
  <si>
    <t>460022********0323</t>
  </si>
  <si>
    <t>460003********8528</t>
  </si>
  <si>
    <t>460031********5241</t>
  </si>
  <si>
    <t>230224********0363</t>
  </si>
  <si>
    <t>460007********6190</t>
  </si>
  <si>
    <t>460032********002X</t>
  </si>
  <si>
    <t>460007********499X</t>
  </si>
  <si>
    <t>460007********0028</t>
  </si>
  <si>
    <t>460033********5371</t>
  </si>
  <si>
    <t>460032********7683</t>
  </si>
  <si>
    <t>460004********0412</t>
  </si>
  <si>
    <t>430124********1727</t>
  </si>
  <si>
    <t>460032********7647</t>
  </si>
  <si>
    <t>460032********7628</t>
  </si>
  <si>
    <t>360428********0020</t>
  </si>
  <si>
    <t>411303********2125</t>
  </si>
  <si>
    <t>460007********4965</t>
  </si>
  <si>
    <t>460031********5223</t>
  </si>
  <si>
    <t>460025********4223</t>
  </si>
  <si>
    <t>460007********0829</t>
  </si>
  <si>
    <t>460007********5797</t>
  </si>
  <si>
    <t>460033********3886</t>
  </si>
  <si>
    <t>460031********6820</t>
  </si>
  <si>
    <t>230321********005X</t>
  </si>
  <si>
    <t>460031********1220</t>
  </si>
  <si>
    <t>460022********2525</t>
  </si>
  <si>
    <t>460007********4378</t>
  </si>
  <si>
    <t>230921********1020</t>
  </si>
  <si>
    <t>460007********501X</t>
  </si>
  <si>
    <t>460033********4484</t>
  </si>
  <si>
    <t>460005********6014</t>
  </si>
  <si>
    <t>460007********0043</t>
  </si>
  <si>
    <t>460007********7218</t>
  </si>
  <si>
    <t>460007********5765</t>
  </si>
  <si>
    <t>460007********3361</t>
  </si>
  <si>
    <t>460007********0419</t>
  </si>
  <si>
    <t>460033********3883</t>
  </si>
  <si>
    <t>460002********4121</t>
  </si>
  <si>
    <t>460007********7627</t>
  </si>
  <si>
    <t>460007********5861</t>
  </si>
  <si>
    <t>460007********7235</t>
  </si>
  <si>
    <t>460033********8361</t>
  </si>
  <si>
    <t>460030********5417</t>
  </si>
  <si>
    <t>460007********0013</t>
  </si>
  <si>
    <t>460030********1228</t>
  </si>
  <si>
    <t>152102********3021</t>
  </si>
  <si>
    <t>460031********484X</t>
  </si>
  <si>
    <t>372324********507X</t>
  </si>
  <si>
    <t>430526********0035</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</si>
</sst>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宋体"/>
      <charset val="134"/>
      <scheme val="minor"/>
    </font>
    <font>
      <sz val="16"/>
      <color theme="1"/>
      <name val="黑体"/>
      <charset val="134"/>
    </font>
    <font>
      <sz val="12"/>
      <color theme="1"/>
      <name val="宋体"/>
      <charset val="134"/>
    </font>
    <font>
      <sz val="18"/>
      <color theme="1"/>
      <name val="方正小标宋_GBK"/>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0" fillId="0" borderId="1" xfId="0" applyBorder="1" applyAlignment="1">
      <alignment horizontal="justify"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0"/>
  <sheetViews>
    <sheetView tabSelected="1" zoomScaleSheetLayoutView="60" workbookViewId="0">
      <selection activeCell="D143" sqref="D143"/>
    </sheetView>
  </sheetViews>
  <sheetFormatPr defaultColWidth="9" defaultRowHeight="14.4" outlineLevelCol="5"/>
  <cols>
    <col min="2" max="2" width="13.7777777777778" customWidth="1"/>
    <col min="3" max="3" width="25.3333333333333" customWidth="1"/>
    <col min="4" max="4" width="11.1111111111111" style="2" customWidth="1"/>
    <col min="5" max="5" width="11" style="2" customWidth="1"/>
    <col min="6" max="6" width="12.8888888888889" style="2" customWidth="1"/>
  </cols>
  <sheetData>
    <row r="1" ht="20.4" spans="1:4">
      <c r="A1" s="3" t="s">
        <v>0</v>
      </c>
      <c r="B1" s="3"/>
      <c r="C1" s="4"/>
      <c r="D1"/>
    </row>
    <row r="2" customFormat="1" ht="66" customHeight="1" spans="1:6">
      <c r="A2" s="5" t="s">
        <v>1</v>
      </c>
      <c r="B2" s="5"/>
      <c r="C2" s="5"/>
      <c r="D2" s="5"/>
      <c r="E2" s="5"/>
      <c r="F2" s="5"/>
    </row>
    <row r="3" customFormat="1" ht="66" customHeight="1" spans="1:6">
      <c r="A3" s="6" t="s">
        <v>2</v>
      </c>
      <c r="B3" s="6"/>
      <c r="C3" s="6"/>
      <c r="D3" s="6"/>
      <c r="E3" s="6"/>
      <c r="F3" s="6"/>
    </row>
    <row r="4" customFormat="1" ht="26" customHeight="1" spans="1:6">
      <c r="A4" s="7" t="s">
        <v>3</v>
      </c>
      <c r="B4" s="8" t="s">
        <v>4</v>
      </c>
      <c r="C4" s="8" t="s">
        <v>5</v>
      </c>
      <c r="D4" s="8" t="s">
        <v>6</v>
      </c>
      <c r="E4" s="9"/>
      <c r="F4" s="9"/>
    </row>
    <row r="5" s="1" customFormat="1" ht="29" customHeight="1" spans="1:6">
      <c r="A5" s="10"/>
      <c r="B5" s="8"/>
      <c r="C5" s="8"/>
      <c r="D5" s="11" t="s">
        <v>7</v>
      </c>
      <c r="E5" s="11" t="s">
        <v>8</v>
      </c>
      <c r="F5" s="11" t="s">
        <v>9</v>
      </c>
    </row>
    <row r="6" spans="1:6">
      <c r="A6" s="12">
        <v>1</v>
      </c>
      <c r="B6" s="13" t="str">
        <f>"陈星琼"</f>
        <v>陈星琼</v>
      </c>
      <c r="C6" s="13" t="s">
        <v>10</v>
      </c>
      <c r="D6" s="13">
        <v>22</v>
      </c>
      <c r="E6" s="13">
        <v>14</v>
      </c>
      <c r="F6" s="13">
        <f>SUM(D6:E6)</f>
        <v>36</v>
      </c>
    </row>
    <row r="7" spans="1:6">
      <c r="A7" s="12">
        <v>2</v>
      </c>
      <c r="B7" s="13" t="str">
        <f>"吴苗苗"</f>
        <v>吴苗苗</v>
      </c>
      <c r="C7" s="13" t="s">
        <v>11</v>
      </c>
      <c r="D7" s="13">
        <v>22</v>
      </c>
      <c r="E7" s="13">
        <v>14</v>
      </c>
      <c r="F7" s="13">
        <f t="shared" ref="F7:F38" si="0">SUM(D7:E7)</f>
        <v>36</v>
      </c>
    </row>
    <row r="8" spans="1:6">
      <c r="A8" s="12">
        <v>3</v>
      </c>
      <c r="B8" s="13" t="str">
        <f>"林平"</f>
        <v>林平</v>
      </c>
      <c r="C8" s="13" t="s">
        <v>12</v>
      </c>
      <c r="D8" s="13">
        <v>22</v>
      </c>
      <c r="E8" s="13">
        <v>14</v>
      </c>
      <c r="F8" s="13">
        <f t="shared" si="0"/>
        <v>36</v>
      </c>
    </row>
    <row r="9" spans="1:6">
      <c r="A9" s="12">
        <v>4</v>
      </c>
      <c r="B9" s="13" t="str">
        <f>"朱建民"</f>
        <v>朱建民</v>
      </c>
      <c r="C9" s="13" t="s">
        <v>13</v>
      </c>
      <c r="D9" s="13">
        <v>22</v>
      </c>
      <c r="E9" s="13">
        <v>16</v>
      </c>
      <c r="F9" s="13">
        <f t="shared" si="0"/>
        <v>38</v>
      </c>
    </row>
    <row r="10" spans="1:6">
      <c r="A10" s="12">
        <v>5</v>
      </c>
      <c r="B10" s="13" t="str">
        <f>"赵飞"</f>
        <v>赵飞</v>
      </c>
      <c r="C10" s="13" t="s">
        <v>14</v>
      </c>
      <c r="D10" s="13">
        <v>22</v>
      </c>
      <c r="E10" s="13">
        <v>14</v>
      </c>
      <c r="F10" s="13">
        <f t="shared" si="0"/>
        <v>36</v>
      </c>
    </row>
    <row r="11" spans="1:6">
      <c r="A11" s="12">
        <v>6</v>
      </c>
      <c r="B11" s="13" t="str">
        <f>"钟军"</f>
        <v>钟军</v>
      </c>
      <c r="C11" s="13" t="s">
        <v>15</v>
      </c>
      <c r="D11" s="13">
        <v>22</v>
      </c>
      <c r="E11" s="13">
        <v>14</v>
      </c>
      <c r="F11" s="13">
        <f t="shared" si="0"/>
        <v>36</v>
      </c>
    </row>
    <row r="12" spans="1:6">
      <c r="A12" s="12">
        <v>7</v>
      </c>
      <c r="B12" s="13" t="str">
        <f>"唐道军"</f>
        <v>唐道军</v>
      </c>
      <c r="C12" s="13" t="s">
        <v>16</v>
      </c>
      <c r="D12" s="13">
        <v>22</v>
      </c>
      <c r="E12" s="13">
        <v>14</v>
      </c>
      <c r="F12" s="13">
        <f t="shared" si="0"/>
        <v>36</v>
      </c>
    </row>
    <row r="13" spans="1:6">
      <c r="A13" s="12">
        <v>8</v>
      </c>
      <c r="B13" s="13" t="str">
        <f>"方慧"</f>
        <v>方慧</v>
      </c>
      <c r="C13" s="13" t="s">
        <v>17</v>
      </c>
      <c r="D13" s="13">
        <v>22</v>
      </c>
      <c r="E13" s="13">
        <v>14</v>
      </c>
      <c r="F13" s="13">
        <f t="shared" si="0"/>
        <v>36</v>
      </c>
    </row>
    <row r="14" spans="1:6">
      <c r="A14" s="12">
        <v>9</v>
      </c>
      <c r="B14" s="13" t="str">
        <f>"钟海翔"</f>
        <v>钟海翔</v>
      </c>
      <c r="C14" s="13" t="s">
        <v>18</v>
      </c>
      <c r="D14" s="13">
        <v>22</v>
      </c>
      <c r="E14" s="13">
        <v>14</v>
      </c>
      <c r="F14" s="13">
        <f t="shared" si="0"/>
        <v>36</v>
      </c>
    </row>
    <row r="15" spans="1:6">
      <c r="A15" s="12">
        <v>10</v>
      </c>
      <c r="B15" s="13" t="str">
        <f>"秦小凤"</f>
        <v>秦小凤</v>
      </c>
      <c r="C15" s="13" t="s">
        <v>19</v>
      </c>
      <c r="D15" s="13">
        <v>22</v>
      </c>
      <c r="E15" s="13">
        <v>14</v>
      </c>
      <c r="F15" s="13">
        <f t="shared" si="0"/>
        <v>36</v>
      </c>
    </row>
    <row r="16" spans="1:6">
      <c r="A16" s="12">
        <v>11</v>
      </c>
      <c r="B16" s="13" t="str">
        <f>"张燕珍"</f>
        <v>张燕珍</v>
      </c>
      <c r="C16" s="13" t="s">
        <v>20</v>
      </c>
      <c r="D16" s="13">
        <v>22</v>
      </c>
      <c r="E16" s="13">
        <v>14</v>
      </c>
      <c r="F16" s="13">
        <f t="shared" si="0"/>
        <v>36</v>
      </c>
    </row>
    <row r="17" spans="1:6">
      <c r="A17" s="12">
        <v>12</v>
      </c>
      <c r="B17" s="13" t="str">
        <f>"林敏亮"</f>
        <v>林敏亮</v>
      </c>
      <c r="C17" s="13" t="s">
        <v>21</v>
      </c>
      <c r="D17" s="13">
        <v>22</v>
      </c>
      <c r="E17" s="13">
        <v>14</v>
      </c>
      <c r="F17" s="13">
        <f t="shared" si="0"/>
        <v>36</v>
      </c>
    </row>
    <row r="18" spans="1:6">
      <c r="A18" s="12">
        <v>13</v>
      </c>
      <c r="B18" s="13" t="str">
        <f>"罗斐埜"</f>
        <v>罗斐埜</v>
      </c>
      <c r="C18" s="13" t="s">
        <v>22</v>
      </c>
      <c r="D18" s="13">
        <v>24</v>
      </c>
      <c r="E18" s="13">
        <v>16</v>
      </c>
      <c r="F18" s="13">
        <f t="shared" si="0"/>
        <v>40</v>
      </c>
    </row>
    <row r="19" spans="1:6">
      <c r="A19" s="12">
        <v>14</v>
      </c>
      <c r="B19" s="13" t="str">
        <f>"王淑云"</f>
        <v>王淑云</v>
      </c>
      <c r="C19" s="13" t="s">
        <v>23</v>
      </c>
      <c r="D19" s="13">
        <v>22</v>
      </c>
      <c r="E19" s="13">
        <v>14</v>
      </c>
      <c r="F19" s="13">
        <f t="shared" si="0"/>
        <v>36</v>
      </c>
    </row>
    <row r="20" spans="1:6">
      <c r="A20" s="12">
        <v>15</v>
      </c>
      <c r="B20" s="13" t="str">
        <f>"蒙积娟"</f>
        <v>蒙积娟</v>
      </c>
      <c r="C20" s="13" t="s">
        <v>24</v>
      </c>
      <c r="D20" s="13">
        <v>22</v>
      </c>
      <c r="E20" s="13">
        <v>14</v>
      </c>
      <c r="F20" s="13">
        <f t="shared" si="0"/>
        <v>36</v>
      </c>
    </row>
    <row r="21" spans="1:6">
      <c r="A21" s="12">
        <v>16</v>
      </c>
      <c r="B21" s="13" t="str">
        <f>"王晓潇"</f>
        <v>王晓潇</v>
      </c>
      <c r="C21" s="13" t="s">
        <v>25</v>
      </c>
      <c r="D21" s="13">
        <v>22</v>
      </c>
      <c r="E21" s="13">
        <v>14</v>
      </c>
      <c r="F21" s="13">
        <f t="shared" si="0"/>
        <v>36</v>
      </c>
    </row>
    <row r="22" spans="1:6">
      <c r="A22" s="12">
        <v>17</v>
      </c>
      <c r="B22" s="13" t="str">
        <f>"莫茂帅"</f>
        <v>莫茂帅</v>
      </c>
      <c r="C22" s="13" t="s">
        <v>26</v>
      </c>
      <c r="D22" s="13">
        <v>22</v>
      </c>
      <c r="E22" s="13">
        <v>14</v>
      </c>
      <c r="F22" s="13">
        <f t="shared" si="0"/>
        <v>36</v>
      </c>
    </row>
    <row r="23" spans="1:6">
      <c r="A23" s="12">
        <v>18</v>
      </c>
      <c r="B23" s="13" t="str">
        <f>"陶亲亲"</f>
        <v>陶亲亲</v>
      </c>
      <c r="C23" s="13" t="s">
        <v>27</v>
      </c>
      <c r="D23" s="13">
        <v>22</v>
      </c>
      <c r="E23" s="13">
        <v>14</v>
      </c>
      <c r="F23" s="13">
        <f t="shared" si="0"/>
        <v>36</v>
      </c>
    </row>
    <row r="24" spans="1:6">
      <c r="A24" s="12">
        <v>19</v>
      </c>
      <c r="B24" s="13" t="str">
        <f>"徐海燕"</f>
        <v>徐海燕</v>
      </c>
      <c r="C24" s="13" t="s">
        <v>28</v>
      </c>
      <c r="D24" s="13">
        <v>22</v>
      </c>
      <c r="E24" s="13">
        <v>14</v>
      </c>
      <c r="F24" s="13">
        <f t="shared" si="0"/>
        <v>36</v>
      </c>
    </row>
    <row r="25" spans="1:6">
      <c r="A25" s="12">
        <v>20</v>
      </c>
      <c r="B25" s="13" t="str">
        <f>"黄平"</f>
        <v>黄平</v>
      </c>
      <c r="C25" s="13" t="s">
        <v>29</v>
      </c>
      <c r="D25" s="13">
        <v>22</v>
      </c>
      <c r="E25" s="13">
        <v>14</v>
      </c>
      <c r="F25" s="13">
        <f t="shared" si="0"/>
        <v>36</v>
      </c>
    </row>
    <row r="26" spans="1:6">
      <c r="A26" s="12">
        <v>21</v>
      </c>
      <c r="B26" s="13" t="str">
        <f>"何孟胜"</f>
        <v>何孟胜</v>
      </c>
      <c r="C26" s="13" t="s">
        <v>30</v>
      </c>
      <c r="D26" s="13">
        <v>24</v>
      </c>
      <c r="E26" s="13">
        <v>14</v>
      </c>
      <c r="F26" s="13">
        <f t="shared" si="0"/>
        <v>38</v>
      </c>
    </row>
    <row r="27" spans="1:6">
      <c r="A27" s="12">
        <v>22</v>
      </c>
      <c r="B27" s="13" t="str">
        <f>"孙泽"</f>
        <v>孙泽</v>
      </c>
      <c r="C27" s="13" t="s">
        <v>31</v>
      </c>
      <c r="D27" s="13">
        <v>22</v>
      </c>
      <c r="E27" s="13">
        <v>14</v>
      </c>
      <c r="F27" s="13">
        <f t="shared" si="0"/>
        <v>36</v>
      </c>
    </row>
    <row r="28" spans="1:6">
      <c r="A28" s="12">
        <v>23</v>
      </c>
      <c r="B28" s="13" t="str">
        <f>"吉才润"</f>
        <v>吉才润</v>
      </c>
      <c r="C28" s="13" t="s">
        <v>32</v>
      </c>
      <c r="D28" s="13">
        <v>22</v>
      </c>
      <c r="E28" s="13">
        <v>14</v>
      </c>
      <c r="F28" s="13">
        <f t="shared" si="0"/>
        <v>36</v>
      </c>
    </row>
    <row r="29" spans="1:6">
      <c r="A29" s="12">
        <v>24</v>
      </c>
      <c r="B29" s="13" t="str">
        <f>"符松"</f>
        <v>符松</v>
      </c>
      <c r="C29" s="13" t="s">
        <v>33</v>
      </c>
      <c r="D29" s="13">
        <v>22</v>
      </c>
      <c r="E29" s="13">
        <v>14</v>
      </c>
      <c r="F29" s="13">
        <f t="shared" si="0"/>
        <v>36</v>
      </c>
    </row>
    <row r="30" spans="1:6">
      <c r="A30" s="12">
        <v>25</v>
      </c>
      <c r="B30" s="13" t="str">
        <f>"王爱娇"</f>
        <v>王爱娇</v>
      </c>
      <c r="C30" s="13" t="s">
        <v>34</v>
      </c>
      <c r="D30" s="13">
        <v>22</v>
      </c>
      <c r="E30" s="13">
        <v>14</v>
      </c>
      <c r="F30" s="13">
        <f t="shared" si="0"/>
        <v>36</v>
      </c>
    </row>
    <row r="31" spans="1:6">
      <c r="A31" s="12">
        <v>26</v>
      </c>
      <c r="B31" s="13" t="str">
        <f>"卢雄丽"</f>
        <v>卢雄丽</v>
      </c>
      <c r="C31" s="13" t="s">
        <v>35</v>
      </c>
      <c r="D31" s="13">
        <v>22</v>
      </c>
      <c r="E31" s="13">
        <v>14</v>
      </c>
      <c r="F31" s="13">
        <f t="shared" si="0"/>
        <v>36</v>
      </c>
    </row>
    <row r="32" spans="1:6">
      <c r="A32" s="12">
        <v>27</v>
      </c>
      <c r="B32" s="13" t="str">
        <f>"张会利"</f>
        <v>张会利</v>
      </c>
      <c r="C32" s="13" t="s">
        <v>36</v>
      </c>
      <c r="D32" s="13">
        <v>22</v>
      </c>
      <c r="E32" s="13">
        <v>14</v>
      </c>
      <c r="F32" s="13">
        <f t="shared" si="0"/>
        <v>36</v>
      </c>
    </row>
    <row r="33" spans="1:6">
      <c r="A33" s="12">
        <v>28</v>
      </c>
      <c r="B33" s="13" t="str">
        <f>"刘平"</f>
        <v>刘平</v>
      </c>
      <c r="C33" s="13" t="s">
        <v>37</v>
      </c>
      <c r="D33" s="13">
        <v>22</v>
      </c>
      <c r="E33" s="13">
        <v>14</v>
      </c>
      <c r="F33" s="13">
        <f t="shared" si="0"/>
        <v>36</v>
      </c>
    </row>
    <row r="34" spans="1:6">
      <c r="A34" s="12">
        <v>29</v>
      </c>
      <c r="B34" s="13" t="str">
        <f>"苏锐智"</f>
        <v>苏锐智</v>
      </c>
      <c r="C34" s="13" t="s">
        <v>38</v>
      </c>
      <c r="D34" s="13">
        <v>22</v>
      </c>
      <c r="E34" s="13">
        <v>14</v>
      </c>
      <c r="F34" s="13">
        <f t="shared" si="0"/>
        <v>36</v>
      </c>
    </row>
    <row r="35" spans="1:6">
      <c r="A35" s="12">
        <v>30</v>
      </c>
      <c r="B35" s="13" t="str">
        <f>"卢小仲"</f>
        <v>卢小仲</v>
      </c>
      <c r="C35" s="13" t="s">
        <v>39</v>
      </c>
      <c r="D35" s="13">
        <v>22</v>
      </c>
      <c r="E35" s="13">
        <v>14</v>
      </c>
      <c r="F35" s="13">
        <f t="shared" si="0"/>
        <v>36</v>
      </c>
    </row>
    <row r="36" spans="1:6">
      <c r="A36" s="12">
        <v>31</v>
      </c>
      <c r="B36" s="13" t="str">
        <f>"吴壮"</f>
        <v>吴壮</v>
      </c>
      <c r="C36" s="13" t="s">
        <v>40</v>
      </c>
      <c r="D36" s="2">
        <v>22</v>
      </c>
      <c r="E36" s="2">
        <v>14</v>
      </c>
      <c r="F36" s="2">
        <v>36</v>
      </c>
    </row>
    <row r="37" spans="1:6">
      <c r="A37" s="12">
        <v>32</v>
      </c>
      <c r="B37" s="13" t="str">
        <f>"符英活"</f>
        <v>符英活</v>
      </c>
      <c r="C37" s="13" t="s">
        <v>26</v>
      </c>
      <c r="D37" s="13">
        <v>22</v>
      </c>
      <c r="E37" s="13">
        <v>14</v>
      </c>
      <c r="F37" s="13">
        <f t="shared" si="0"/>
        <v>36</v>
      </c>
    </row>
    <row r="38" spans="1:6">
      <c r="A38" s="12">
        <v>33</v>
      </c>
      <c r="B38" s="13" t="str">
        <f>"符起广"</f>
        <v>符起广</v>
      </c>
      <c r="C38" s="13" t="s">
        <v>41</v>
      </c>
      <c r="D38" s="13">
        <v>22</v>
      </c>
      <c r="E38" s="13">
        <v>14</v>
      </c>
      <c r="F38" s="13">
        <f t="shared" si="0"/>
        <v>36</v>
      </c>
    </row>
    <row r="39" spans="1:6">
      <c r="A39" s="12">
        <v>34</v>
      </c>
      <c r="B39" s="13" t="str">
        <f>"童金戒"</f>
        <v>童金戒</v>
      </c>
      <c r="C39" s="13" t="s">
        <v>42</v>
      </c>
      <c r="D39" s="13">
        <v>22</v>
      </c>
      <c r="E39" s="13">
        <v>14</v>
      </c>
      <c r="F39" s="13">
        <f t="shared" ref="F39:F70" si="1">SUM(D39:E39)</f>
        <v>36</v>
      </c>
    </row>
    <row r="40" spans="1:6">
      <c r="A40" s="12">
        <v>35</v>
      </c>
      <c r="B40" s="13" t="str">
        <f>"林周魏"</f>
        <v>林周魏</v>
      </c>
      <c r="C40" s="13" t="s">
        <v>43</v>
      </c>
      <c r="D40" s="13">
        <v>22</v>
      </c>
      <c r="E40" s="13">
        <v>14</v>
      </c>
      <c r="F40" s="13">
        <f t="shared" si="1"/>
        <v>36</v>
      </c>
    </row>
    <row r="41" spans="1:6">
      <c r="A41" s="12">
        <v>36</v>
      </c>
      <c r="B41" s="13" t="str">
        <f>"冯娜"</f>
        <v>冯娜</v>
      </c>
      <c r="C41" s="13" t="s">
        <v>44</v>
      </c>
      <c r="D41" s="13">
        <v>22</v>
      </c>
      <c r="E41" s="13">
        <v>14</v>
      </c>
      <c r="F41" s="13">
        <f t="shared" si="1"/>
        <v>36</v>
      </c>
    </row>
    <row r="42" spans="1:6">
      <c r="A42" s="12">
        <v>37</v>
      </c>
      <c r="B42" s="13" t="str">
        <f>"李燕"</f>
        <v>李燕</v>
      </c>
      <c r="C42" s="13" t="s">
        <v>45</v>
      </c>
      <c r="D42" s="13">
        <v>22</v>
      </c>
      <c r="E42" s="13">
        <v>14</v>
      </c>
      <c r="F42" s="13">
        <f t="shared" si="1"/>
        <v>36</v>
      </c>
    </row>
    <row r="43" spans="1:6">
      <c r="A43" s="12">
        <v>38</v>
      </c>
      <c r="B43" s="13" t="str">
        <f>"林华婵"</f>
        <v>林华婵</v>
      </c>
      <c r="C43" s="13" t="s">
        <v>46</v>
      </c>
      <c r="D43" s="13">
        <v>22</v>
      </c>
      <c r="E43" s="13">
        <v>14</v>
      </c>
      <c r="F43" s="13">
        <f t="shared" si="1"/>
        <v>36</v>
      </c>
    </row>
    <row r="44" spans="1:6">
      <c r="A44" s="12">
        <v>39</v>
      </c>
      <c r="B44" s="13" t="str">
        <f>"杨洋"</f>
        <v>杨洋</v>
      </c>
      <c r="C44" s="13" t="s">
        <v>47</v>
      </c>
      <c r="D44" s="13">
        <v>24</v>
      </c>
      <c r="E44" s="13">
        <v>14</v>
      </c>
      <c r="F44" s="13">
        <f t="shared" si="1"/>
        <v>38</v>
      </c>
    </row>
    <row r="45" spans="1:6">
      <c r="A45" s="12">
        <v>40</v>
      </c>
      <c r="B45" s="13" t="str">
        <f>"张必学"</f>
        <v>张必学</v>
      </c>
      <c r="C45" s="13" t="s">
        <v>48</v>
      </c>
      <c r="D45" s="13">
        <v>22</v>
      </c>
      <c r="E45" s="13">
        <v>14</v>
      </c>
      <c r="F45" s="13">
        <f t="shared" si="1"/>
        <v>36</v>
      </c>
    </row>
    <row r="46" spans="1:6">
      <c r="A46" s="12">
        <v>41</v>
      </c>
      <c r="B46" s="13" t="str">
        <f>"陈独月"</f>
        <v>陈独月</v>
      </c>
      <c r="C46" s="13" t="s">
        <v>49</v>
      </c>
      <c r="D46" s="13">
        <v>22</v>
      </c>
      <c r="E46" s="13">
        <v>14</v>
      </c>
      <c r="F46" s="13">
        <f t="shared" si="1"/>
        <v>36</v>
      </c>
    </row>
    <row r="47" spans="1:6">
      <c r="A47" s="12">
        <v>42</v>
      </c>
      <c r="B47" s="13" t="str">
        <f>"邢增泰"</f>
        <v>邢增泰</v>
      </c>
      <c r="C47" s="13" t="s">
        <v>50</v>
      </c>
      <c r="D47" s="13">
        <v>22</v>
      </c>
      <c r="E47" s="13">
        <v>14</v>
      </c>
      <c r="F47" s="13">
        <f t="shared" si="1"/>
        <v>36</v>
      </c>
    </row>
    <row r="48" spans="1:6">
      <c r="A48" s="12">
        <v>43</v>
      </c>
      <c r="B48" s="13" t="str">
        <f>"林欣丽"</f>
        <v>林欣丽</v>
      </c>
      <c r="C48" s="13" t="s">
        <v>51</v>
      </c>
      <c r="D48" s="13">
        <v>22</v>
      </c>
      <c r="E48" s="13">
        <v>14</v>
      </c>
      <c r="F48" s="13">
        <f t="shared" si="1"/>
        <v>36</v>
      </c>
    </row>
    <row r="49" spans="1:6">
      <c r="A49" s="12">
        <v>44</v>
      </c>
      <c r="B49" s="13" t="str">
        <f>"崔娜"</f>
        <v>崔娜</v>
      </c>
      <c r="C49" s="13" t="s">
        <v>52</v>
      </c>
      <c r="D49" s="13">
        <v>24</v>
      </c>
      <c r="E49" s="13">
        <v>14</v>
      </c>
      <c r="F49" s="13">
        <f t="shared" si="1"/>
        <v>38</v>
      </c>
    </row>
    <row r="50" spans="1:6">
      <c r="A50" s="12">
        <v>45</v>
      </c>
      <c r="B50" s="13" t="str">
        <f>"赵大波"</f>
        <v>赵大波</v>
      </c>
      <c r="C50" s="13" t="s">
        <v>53</v>
      </c>
      <c r="D50" s="13">
        <v>22</v>
      </c>
      <c r="E50" s="13">
        <v>14</v>
      </c>
      <c r="F50" s="13">
        <f t="shared" si="1"/>
        <v>36</v>
      </c>
    </row>
    <row r="51" spans="1:6">
      <c r="A51" s="12">
        <v>46</v>
      </c>
      <c r="B51" s="13" t="str">
        <f>"苏南婴"</f>
        <v>苏南婴</v>
      </c>
      <c r="C51" s="13" t="s">
        <v>54</v>
      </c>
      <c r="D51" s="13">
        <v>22</v>
      </c>
      <c r="E51" s="13">
        <v>14</v>
      </c>
      <c r="F51" s="13">
        <f t="shared" si="1"/>
        <v>36</v>
      </c>
    </row>
    <row r="52" spans="1:6">
      <c r="A52" s="12">
        <v>47</v>
      </c>
      <c r="B52" s="13" t="str">
        <f>"徐振钦"</f>
        <v>徐振钦</v>
      </c>
      <c r="C52" s="13" t="s">
        <v>55</v>
      </c>
      <c r="D52" s="13">
        <v>22</v>
      </c>
      <c r="E52" s="13">
        <v>14</v>
      </c>
      <c r="F52" s="13">
        <f t="shared" si="1"/>
        <v>36</v>
      </c>
    </row>
    <row r="53" spans="1:6">
      <c r="A53" s="12">
        <v>48</v>
      </c>
      <c r="B53" s="13" t="str">
        <f>"李连翠"</f>
        <v>李连翠</v>
      </c>
      <c r="C53" s="13" t="s">
        <v>56</v>
      </c>
      <c r="D53" s="13">
        <v>24</v>
      </c>
      <c r="E53" s="13">
        <v>14</v>
      </c>
      <c r="F53" s="13">
        <f t="shared" si="1"/>
        <v>38</v>
      </c>
    </row>
    <row r="54" spans="1:6">
      <c r="A54" s="12">
        <v>49</v>
      </c>
      <c r="B54" s="13" t="str">
        <f>"李加彬"</f>
        <v>李加彬</v>
      </c>
      <c r="C54" s="13" t="s">
        <v>57</v>
      </c>
      <c r="D54" s="13">
        <v>24</v>
      </c>
      <c r="E54" s="13">
        <v>16</v>
      </c>
      <c r="F54" s="13">
        <f t="shared" si="1"/>
        <v>40</v>
      </c>
    </row>
    <row r="55" spans="1:6">
      <c r="A55" s="12">
        <v>50</v>
      </c>
      <c r="B55" s="13" t="str">
        <f>"卢钟豪"</f>
        <v>卢钟豪</v>
      </c>
      <c r="C55" s="13" t="s">
        <v>58</v>
      </c>
      <c r="D55" s="13">
        <v>22</v>
      </c>
      <c r="E55" s="13">
        <v>16</v>
      </c>
      <c r="F55" s="13">
        <f t="shared" si="1"/>
        <v>38</v>
      </c>
    </row>
    <row r="56" spans="1:6">
      <c r="A56" s="12">
        <v>51</v>
      </c>
      <c r="B56" s="13" t="str">
        <f>"白永民"</f>
        <v>白永民</v>
      </c>
      <c r="C56" s="13" t="s">
        <v>59</v>
      </c>
      <c r="D56" s="13">
        <v>22</v>
      </c>
      <c r="E56" s="13">
        <v>14</v>
      </c>
      <c r="F56" s="13">
        <f t="shared" si="1"/>
        <v>36</v>
      </c>
    </row>
    <row r="57" spans="1:6">
      <c r="A57" s="12">
        <v>52</v>
      </c>
      <c r="B57" s="13" t="str">
        <f>"卢运科"</f>
        <v>卢运科</v>
      </c>
      <c r="C57" s="13" t="s">
        <v>60</v>
      </c>
      <c r="D57" s="13">
        <v>22</v>
      </c>
      <c r="E57" s="13">
        <v>14</v>
      </c>
      <c r="F57" s="13">
        <f t="shared" si="1"/>
        <v>36</v>
      </c>
    </row>
    <row r="58" spans="1:6">
      <c r="A58" s="12">
        <v>53</v>
      </c>
      <c r="B58" s="13" t="str">
        <f>"陈燕萍"</f>
        <v>陈燕萍</v>
      </c>
      <c r="C58" s="13" t="s">
        <v>61</v>
      </c>
      <c r="D58" s="13">
        <v>22</v>
      </c>
      <c r="E58" s="13">
        <v>16</v>
      </c>
      <c r="F58" s="13">
        <f t="shared" si="1"/>
        <v>38</v>
      </c>
    </row>
    <row r="59" spans="1:6">
      <c r="A59" s="12">
        <v>54</v>
      </c>
      <c r="B59" s="13" t="str">
        <f>"翁琼贝"</f>
        <v>翁琼贝</v>
      </c>
      <c r="C59" s="13" t="s">
        <v>62</v>
      </c>
      <c r="D59" s="13">
        <v>22</v>
      </c>
      <c r="E59" s="13">
        <v>14</v>
      </c>
      <c r="F59" s="13">
        <f t="shared" si="1"/>
        <v>36</v>
      </c>
    </row>
    <row r="60" spans="1:6">
      <c r="A60" s="12">
        <v>55</v>
      </c>
      <c r="B60" s="13" t="str">
        <f>"符进童"</f>
        <v>符进童</v>
      </c>
      <c r="C60" s="13" t="s">
        <v>63</v>
      </c>
      <c r="D60" s="13">
        <v>22</v>
      </c>
      <c r="E60" s="13">
        <v>14</v>
      </c>
      <c r="F60" s="13">
        <f t="shared" si="1"/>
        <v>36</v>
      </c>
    </row>
    <row r="61" spans="1:6">
      <c r="A61" s="12">
        <v>56</v>
      </c>
      <c r="B61" s="13" t="str">
        <f>"刘家梅"</f>
        <v>刘家梅</v>
      </c>
      <c r="C61" s="13" t="s">
        <v>64</v>
      </c>
      <c r="D61" s="13">
        <v>22</v>
      </c>
      <c r="E61" s="13">
        <v>14</v>
      </c>
      <c r="F61" s="13">
        <f t="shared" si="1"/>
        <v>36</v>
      </c>
    </row>
    <row r="62" spans="1:6">
      <c r="A62" s="12">
        <v>57</v>
      </c>
      <c r="B62" s="13" t="str">
        <f>"邢增向"</f>
        <v>邢增向</v>
      </c>
      <c r="C62" s="13" t="s">
        <v>65</v>
      </c>
      <c r="D62" s="13">
        <v>22</v>
      </c>
      <c r="E62" s="13">
        <v>14</v>
      </c>
      <c r="F62" s="13">
        <f t="shared" si="1"/>
        <v>36</v>
      </c>
    </row>
    <row r="63" spans="1:6">
      <c r="A63" s="12">
        <v>58</v>
      </c>
      <c r="B63" s="13" t="str">
        <f>"黄俊娇"</f>
        <v>黄俊娇</v>
      </c>
      <c r="C63" s="13" t="s">
        <v>66</v>
      </c>
      <c r="D63" s="13">
        <v>22</v>
      </c>
      <c r="E63" s="13">
        <v>14</v>
      </c>
      <c r="F63" s="13">
        <f t="shared" si="1"/>
        <v>36</v>
      </c>
    </row>
    <row r="64" spans="1:6">
      <c r="A64" s="12">
        <v>59</v>
      </c>
      <c r="B64" s="13" t="str">
        <f>"符娇倩"</f>
        <v>符娇倩</v>
      </c>
      <c r="C64" s="13" t="s">
        <v>67</v>
      </c>
      <c r="D64" s="13">
        <v>22</v>
      </c>
      <c r="E64" s="13">
        <v>14</v>
      </c>
      <c r="F64" s="13">
        <f t="shared" si="1"/>
        <v>36</v>
      </c>
    </row>
    <row r="65" spans="1:6">
      <c r="A65" s="12">
        <v>60</v>
      </c>
      <c r="B65" s="13" t="str">
        <f>"文俊挺"</f>
        <v>文俊挺</v>
      </c>
      <c r="C65" s="13" t="s">
        <v>68</v>
      </c>
      <c r="D65" s="13">
        <v>22</v>
      </c>
      <c r="E65" s="13">
        <v>14</v>
      </c>
      <c r="F65" s="13">
        <f t="shared" si="1"/>
        <v>36</v>
      </c>
    </row>
    <row r="66" spans="1:6">
      <c r="A66" s="12">
        <v>61</v>
      </c>
      <c r="B66" s="13" t="str">
        <f>"韦雪寒"</f>
        <v>韦雪寒</v>
      </c>
      <c r="C66" s="13" t="s">
        <v>69</v>
      </c>
      <c r="D66" s="13">
        <v>22</v>
      </c>
      <c r="E66" s="13">
        <v>14</v>
      </c>
      <c r="F66" s="13">
        <f t="shared" si="1"/>
        <v>36</v>
      </c>
    </row>
    <row r="67" spans="1:6">
      <c r="A67" s="12">
        <v>62</v>
      </c>
      <c r="B67" s="13" t="str">
        <f>"于华东"</f>
        <v>于华东</v>
      </c>
      <c r="C67" s="13" t="s">
        <v>70</v>
      </c>
      <c r="D67" s="13">
        <v>22</v>
      </c>
      <c r="E67" s="13">
        <v>14</v>
      </c>
      <c r="F67" s="13">
        <f t="shared" si="1"/>
        <v>36</v>
      </c>
    </row>
    <row r="68" spans="1:6">
      <c r="A68" s="12">
        <v>63</v>
      </c>
      <c r="B68" s="13" t="str">
        <f>"符文凤"</f>
        <v>符文凤</v>
      </c>
      <c r="C68" s="13" t="s">
        <v>71</v>
      </c>
      <c r="D68" s="13">
        <v>22</v>
      </c>
      <c r="E68" s="13">
        <v>14</v>
      </c>
      <c r="F68" s="13">
        <f t="shared" si="1"/>
        <v>36</v>
      </c>
    </row>
    <row r="69" spans="1:6">
      <c r="A69" s="12">
        <v>64</v>
      </c>
      <c r="B69" s="13" t="str">
        <f>"文永帅"</f>
        <v>文永帅</v>
      </c>
      <c r="C69" s="13" t="s">
        <v>72</v>
      </c>
      <c r="D69" s="13">
        <v>22</v>
      </c>
      <c r="E69" s="13">
        <v>14</v>
      </c>
      <c r="F69" s="13">
        <f t="shared" si="1"/>
        <v>36</v>
      </c>
    </row>
    <row r="70" spans="1:6">
      <c r="A70" s="12">
        <v>65</v>
      </c>
      <c r="B70" s="13" t="str">
        <f>"陈泽清"</f>
        <v>陈泽清</v>
      </c>
      <c r="C70" s="13" t="s">
        <v>73</v>
      </c>
      <c r="D70" s="13">
        <v>22</v>
      </c>
      <c r="E70" s="13">
        <v>14</v>
      </c>
      <c r="F70" s="13">
        <f t="shared" si="1"/>
        <v>36</v>
      </c>
    </row>
    <row r="71" spans="1:6">
      <c r="A71" s="12">
        <v>66</v>
      </c>
      <c r="B71" s="13" t="str">
        <f>"苏紫鸿"</f>
        <v>苏紫鸿</v>
      </c>
      <c r="C71" s="13" t="s">
        <v>74</v>
      </c>
      <c r="D71" s="13">
        <v>22</v>
      </c>
      <c r="E71" s="13">
        <v>14</v>
      </c>
      <c r="F71" s="13">
        <f t="shared" ref="F71:F102" si="2">SUM(D71:E71)</f>
        <v>36</v>
      </c>
    </row>
    <row r="72" spans="1:6">
      <c r="A72" s="12">
        <v>67</v>
      </c>
      <c r="B72" s="13" t="str">
        <f>"黎之飘"</f>
        <v>黎之飘</v>
      </c>
      <c r="C72" s="13" t="s">
        <v>75</v>
      </c>
      <c r="D72" s="13">
        <v>22</v>
      </c>
      <c r="E72" s="13">
        <v>14</v>
      </c>
      <c r="F72" s="13">
        <f t="shared" si="2"/>
        <v>36</v>
      </c>
    </row>
    <row r="73" spans="1:6">
      <c r="A73" s="12">
        <v>68</v>
      </c>
      <c r="B73" s="13" t="str">
        <f>"于华红"</f>
        <v>于华红</v>
      </c>
      <c r="C73" s="13" t="s">
        <v>76</v>
      </c>
      <c r="D73" s="13">
        <v>22</v>
      </c>
      <c r="E73" s="13">
        <v>16</v>
      </c>
      <c r="F73" s="13">
        <f t="shared" si="2"/>
        <v>38</v>
      </c>
    </row>
    <row r="74" spans="1:6">
      <c r="A74" s="12">
        <v>69</v>
      </c>
      <c r="B74" s="13" t="str">
        <f>"郜庆国"</f>
        <v>郜庆国</v>
      </c>
      <c r="C74" s="13" t="s">
        <v>77</v>
      </c>
      <c r="D74" s="13">
        <v>22</v>
      </c>
      <c r="E74" s="13">
        <v>14</v>
      </c>
      <c r="F74" s="13">
        <f t="shared" si="2"/>
        <v>36</v>
      </c>
    </row>
    <row r="75" spans="1:6">
      <c r="A75" s="12">
        <v>70</v>
      </c>
      <c r="B75" s="13" t="str">
        <f>"梁禄饶"</f>
        <v>梁禄饶</v>
      </c>
      <c r="C75" s="13" t="s">
        <v>78</v>
      </c>
      <c r="D75" s="13">
        <v>22</v>
      </c>
      <c r="E75" s="13">
        <v>14</v>
      </c>
      <c r="F75" s="13">
        <f t="shared" si="2"/>
        <v>36</v>
      </c>
    </row>
    <row r="76" spans="1:6">
      <c r="A76" s="12">
        <v>71</v>
      </c>
      <c r="B76" s="13" t="str">
        <f>"马艳瑛"</f>
        <v>马艳瑛</v>
      </c>
      <c r="C76" s="13" t="s">
        <v>79</v>
      </c>
      <c r="D76" s="13">
        <v>22</v>
      </c>
      <c r="E76" s="13">
        <v>14</v>
      </c>
      <c r="F76" s="13">
        <f t="shared" si="2"/>
        <v>36</v>
      </c>
    </row>
    <row r="77" spans="1:6">
      <c r="A77" s="12">
        <v>72</v>
      </c>
      <c r="B77" s="13" t="str">
        <f>"王俊善"</f>
        <v>王俊善</v>
      </c>
      <c r="C77" s="13" t="s">
        <v>80</v>
      </c>
      <c r="D77" s="13">
        <v>22</v>
      </c>
      <c r="E77" s="13">
        <v>14</v>
      </c>
      <c r="F77" s="13">
        <f t="shared" si="2"/>
        <v>36</v>
      </c>
    </row>
    <row r="78" spans="1:6">
      <c r="A78" s="12">
        <v>73</v>
      </c>
      <c r="B78" s="13" t="str">
        <f>"林壮翠"</f>
        <v>林壮翠</v>
      </c>
      <c r="C78" s="13" t="s">
        <v>81</v>
      </c>
      <c r="D78" s="13">
        <v>22</v>
      </c>
      <c r="E78" s="13">
        <v>14</v>
      </c>
      <c r="F78" s="13">
        <f t="shared" si="2"/>
        <v>36</v>
      </c>
    </row>
    <row r="79" spans="1:6">
      <c r="A79" s="12">
        <v>74</v>
      </c>
      <c r="B79" s="13" t="str">
        <f>"符韶曲"</f>
        <v>符韶曲</v>
      </c>
      <c r="C79" s="13" t="s">
        <v>82</v>
      </c>
      <c r="D79" s="13">
        <v>22</v>
      </c>
      <c r="E79" s="13">
        <v>14</v>
      </c>
      <c r="F79" s="13">
        <f t="shared" si="2"/>
        <v>36</v>
      </c>
    </row>
    <row r="80" spans="1:6">
      <c r="A80" s="12">
        <v>75</v>
      </c>
      <c r="B80" s="13" t="str">
        <f>"王少霞"</f>
        <v>王少霞</v>
      </c>
      <c r="C80" s="13" t="s">
        <v>83</v>
      </c>
      <c r="D80" s="13">
        <v>24</v>
      </c>
      <c r="E80" s="13">
        <v>14</v>
      </c>
      <c r="F80" s="13">
        <f t="shared" si="2"/>
        <v>38</v>
      </c>
    </row>
    <row r="81" spans="1:6">
      <c r="A81" s="12">
        <v>76</v>
      </c>
      <c r="B81" s="13" t="str">
        <f>"王毅"</f>
        <v>王毅</v>
      </c>
      <c r="C81" s="13" t="s">
        <v>84</v>
      </c>
      <c r="D81" s="13">
        <v>22</v>
      </c>
      <c r="E81" s="13">
        <v>14</v>
      </c>
      <c r="F81" s="13">
        <f t="shared" si="2"/>
        <v>36</v>
      </c>
    </row>
    <row r="82" spans="1:6">
      <c r="A82" s="12">
        <v>77</v>
      </c>
      <c r="B82" s="13" t="str">
        <f>"符厚会"</f>
        <v>符厚会</v>
      </c>
      <c r="C82" s="13" t="s">
        <v>85</v>
      </c>
      <c r="D82" s="13">
        <v>22</v>
      </c>
      <c r="E82" s="13">
        <v>14</v>
      </c>
      <c r="F82" s="13">
        <f t="shared" si="2"/>
        <v>36</v>
      </c>
    </row>
    <row r="83" spans="1:6">
      <c r="A83" s="12">
        <v>78</v>
      </c>
      <c r="B83" s="13" t="str">
        <f>"程宁"</f>
        <v>程宁</v>
      </c>
      <c r="C83" s="13" t="s">
        <v>86</v>
      </c>
      <c r="D83" s="13">
        <v>22</v>
      </c>
      <c r="E83" s="13">
        <v>14</v>
      </c>
      <c r="F83" s="13">
        <f t="shared" si="2"/>
        <v>36</v>
      </c>
    </row>
    <row r="84" spans="1:6">
      <c r="A84" s="12">
        <v>79</v>
      </c>
      <c r="B84" s="13" t="str">
        <f>"郑雪青"</f>
        <v>郑雪青</v>
      </c>
      <c r="C84" s="13" t="s">
        <v>87</v>
      </c>
      <c r="D84" s="13">
        <v>22</v>
      </c>
      <c r="E84" s="13">
        <v>14</v>
      </c>
      <c r="F84" s="13">
        <f t="shared" si="2"/>
        <v>36</v>
      </c>
    </row>
    <row r="85" spans="1:6">
      <c r="A85" s="12">
        <v>80</v>
      </c>
      <c r="B85" s="13" t="str">
        <f>"卢维礼"</f>
        <v>卢维礼</v>
      </c>
      <c r="C85" s="13" t="s">
        <v>88</v>
      </c>
      <c r="D85" s="13">
        <v>22</v>
      </c>
      <c r="E85" s="13">
        <v>14</v>
      </c>
      <c r="F85" s="13">
        <f t="shared" si="2"/>
        <v>36</v>
      </c>
    </row>
    <row r="86" spans="1:6">
      <c r="A86" s="12">
        <v>81</v>
      </c>
      <c r="B86" s="13" t="str">
        <f>"王贤燕"</f>
        <v>王贤燕</v>
      </c>
      <c r="C86" s="13" t="s">
        <v>89</v>
      </c>
      <c r="D86" s="13">
        <v>22</v>
      </c>
      <c r="E86" s="13">
        <v>14</v>
      </c>
      <c r="F86" s="13">
        <f t="shared" si="2"/>
        <v>36</v>
      </c>
    </row>
    <row r="87" spans="1:6">
      <c r="A87" s="12">
        <v>82</v>
      </c>
      <c r="B87" s="13" t="str">
        <f>"陈少兰"</f>
        <v>陈少兰</v>
      </c>
      <c r="C87" s="13" t="s">
        <v>90</v>
      </c>
      <c r="D87" s="13">
        <v>22</v>
      </c>
      <c r="E87" s="13">
        <v>14</v>
      </c>
      <c r="F87" s="13">
        <f t="shared" si="2"/>
        <v>36</v>
      </c>
    </row>
    <row r="88" spans="1:6">
      <c r="A88" s="12">
        <v>83</v>
      </c>
      <c r="B88" s="13" t="str">
        <f>"李汝凤"</f>
        <v>李汝凤</v>
      </c>
      <c r="C88" s="13" t="s">
        <v>91</v>
      </c>
      <c r="D88" s="13">
        <v>22</v>
      </c>
      <c r="E88" s="13">
        <v>14</v>
      </c>
      <c r="F88" s="13">
        <f t="shared" si="2"/>
        <v>36</v>
      </c>
    </row>
    <row r="89" spans="1:6">
      <c r="A89" s="12">
        <v>84</v>
      </c>
      <c r="B89" s="13" t="str">
        <f>"陈虹伶"</f>
        <v>陈虹伶</v>
      </c>
      <c r="C89" s="13" t="s">
        <v>92</v>
      </c>
      <c r="D89" s="13">
        <v>22</v>
      </c>
      <c r="E89" s="13">
        <v>14</v>
      </c>
      <c r="F89" s="13">
        <f t="shared" si="2"/>
        <v>36</v>
      </c>
    </row>
    <row r="90" spans="1:6">
      <c r="A90" s="12">
        <v>85</v>
      </c>
      <c r="B90" s="13" t="str">
        <f>"黄生廖"</f>
        <v>黄生廖</v>
      </c>
      <c r="C90" s="13" t="s">
        <v>93</v>
      </c>
      <c r="D90" s="13">
        <v>22</v>
      </c>
      <c r="E90" s="13">
        <v>14</v>
      </c>
      <c r="F90" s="13">
        <f t="shared" si="2"/>
        <v>36</v>
      </c>
    </row>
    <row r="91" spans="1:6">
      <c r="A91" s="12">
        <v>86</v>
      </c>
      <c r="B91" s="13" t="str">
        <f>"苏敏"</f>
        <v>苏敏</v>
      </c>
      <c r="C91" s="13" t="s">
        <v>94</v>
      </c>
      <c r="D91" s="13">
        <v>22</v>
      </c>
      <c r="E91" s="13">
        <v>14</v>
      </c>
      <c r="F91" s="13">
        <f t="shared" si="2"/>
        <v>36</v>
      </c>
    </row>
    <row r="92" spans="1:6">
      <c r="A92" s="12">
        <v>87</v>
      </c>
      <c r="B92" s="13" t="str">
        <f>"文兰颖"</f>
        <v>文兰颖</v>
      </c>
      <c r="C92" s="13" t="s">
        <v>95</v>
      </c>
      <c r="D92" s="13">
        <v>22</v>
      </c>
      <c r="E92" s="13">
        <v>14</v>
      </c>
      <c r="F92" s="13">
        <f t="shared" si="2"/>
        <v>36</v>
      </c>
    </row>
    <row r="93" spans="1:6">
      <c r="A93" s="12">
        <v>88</v>
      </c>
      <c r="B93" s="13" t="str">
        <f>"柳其丽"</f>
        <v>柳其丽</v>
      </c>
      <c r="C93" s="13" t="s">
        <v>96</v>
      </c>
      <c r="D93" s="13">
        <v>22</v>
      </c>
      <c r="E93" s="13">
        <v>14</v>
      </c>
      <c r="F93" s="13">
        <f t="shared" si="2"/>
        <v>36</v>
      </c>
    </row>
    <row r="94" spans="1:6">
      <c r="A94" s="12">
        <v>89</v>
      </c>
      <c r="B94" s="13" t="str">
        <f>"汤春平"</f>
        <v>汤春平</v>
      </c>
      <c r="C94" s="13" t="s">
        <v>97</v>
      </c>
      <c r="D94" s="13">
        <v>22</v>
      </c>
      <c r="E94" s="13">
        <v>14</v>
      </c>
      <c r="F94" s="13">
        <f t="shared" si="2"/>
        <v>36</v>
      </c>
    </row>
    <row r="95" spans="1:6">
      <c r="A95" s="12">
        <v>90</v>
      </c>
      <c r="B95" s="13" t="str">
        <f>"符雄明"</f>
        <v>符雄明</v>
      </c>
      <c r="C95" s="13" t="s">
        <v>98</v>
      </c>
      <c r="D95" s="13">
        <v>22</v>
      </c>
      <c r="E95" s="13">
        <v>14</v>
      </c>
      <c r="F95" s="13">
        <f t="shared" si="2"/>
        <v>36</v>
      </c>
    </row>
    <row r="96" spans="1:6">
      <c r="A96" s="12">
        <v>91</v>
      </c>
      <c r="B96" s="13" t="str">
        <f>"李叶婷"</f>
        <v>李叶婷</v>
      </c>
      <c r="C96" s="13" t="s">
        <v>99</v>
      </c>
      <c r="D96" s="13">
        <v>22</v>
      </c>
      <c r="E96" s="13">
        <v>14</v>
      </c>
      <c r="F96" s="13">
        <f t="shared" si="2"/>
        <v>36</v>
      </c>
    </row>
    <row r="97" spans="1:6">
      <c r="A97" s="12">
        <v>92</v>
      </c>
      <c r="B97" s="13" t="str">
        <f>"王春蕾"</f>
        <v>王春蕾</v>
      </c>
      <c r="C97" s="13" t="s">
        <v>100</v>
      </c>
      <c r="D97" s="13">
        <v>22</v>
      </c>
      <c r="E97" s="13">
        <v>14</v>
      </c>
      <c r="F97" s="13">
        <f t="shared" si="2"/>
        <v>36</v>
      </c>
    </row>
    <row r="98" spans="1:6">
      <c r="A98" s="12">
        <v>93</v>
      </c>
      <c r="B98" s="13" t="str">
        <f>"卢大君"</f>
        <v>卢大君</v>
      </c>
      <c r="C98" s="13" t="s">
        <v>101</v>
      </c>
      <c r="D98" s="13">
        <v>22</v>
      </c>
      <c r="E98" s="13">
        <v>14</v>
      </c>
      <c r="F98" s="13">
        <f t="shared" si="2"/>
        <v>36</v>
      </c>
    </row>
    <row r="99" spans="1:6">
      <c r="A99" s="12">
        <v>94</v>
      </c>
      <c r="B99" s="13" t="str">
        <f>"祝波"</f>
        <v>祝波</v>
      </c>
      <c r="C99" s="13" t="s">
        <v>102</v>
      </c>
      <c r="D99" s="13">
        <v>24</v>
      </c>
      <c r="E99" s="13">
        <v>14</v>
      </c>
      <c r="F99" s="13">
        <f t="shared" si="2"/>
        <v>38</v>
      </c>
    </row>
    <row r="100" spans="1:6">
      <c r="A100" s="12">
        <v>95</v>
      </c>
      <c r="B100" s="13" t="str">
        <f>"王敏"</f>
        <v>王敏</v>
      </c>
      <c r="C100" s="13" t="s">
        <v>103</v>
      </c>
      <c r="D100" s="13">
        <v>22</v>
      </c>
      <c r="E100" s="13">
        <v>14</v>
      </c>
      <c r="F100" s="13">
        <f t="shared" si="2"/>
        <v>36</v>
      </c>
    </row>
    <row r="101" spans="1:6">
      <c r="A101" s="12">
        <v>96</v>
      </c>
      <c r="B101" s="13" t="str">
        <f>"周健飞"</f>
        <v>周健飞</v>
      </c>
      <c r="C101" s="13" t="s">
        <v>104</v>
      </c>
      <c r="D101" s="13">
        <v>22</v>
      </c>
      <c r="E101" s="13">
        <v>14</v>
      </c>
      <c r="F101" s="13">
        <f t="shared" si="2"/>
        <v>36</v>
      </c>
    </row>
    <row r="102" spans="1:6">
      <c r="A102" s="12">
        <v>97</v>
      </c>
      <c r="B102" s="13" t="str">
        <f>"杨继秀"</f>
        <v>杨继秀</v>
      </c>
      <c r="C102" s="13" t="s">
        <v>105</v>
      </c>
      <c r="D102" s="13">
        <v>22</v>
      </c>
      <c r="E102" s="13">
        <v>14</v>
      </c>
      <c r="F102" s="13">
        <f t="shared" si="2"/>
        <v>36</v>
      </c>
    </row>
    <row r="103" spans="1:6">
      <c r="A103" s="12">
        <v>98</v>
      </c>
      <c r="B103" s="13" t="str">
        <f>"雍容"</f>
        <v>雍容</v>
      </c>
      <c r="C103" s="13" t="s">
        <v>106</v>
      </c>
      <c r="D103" s="13">
        <v>22</v>
      </c>
      <c r="E103" s="13">
        <v>14</v>
      </c>
      <c r="F103" s="13">
        <f t="shared" ref="F103:F134" si="3">SUM(D103:E103)</f>
        <v>36</v>
      </c>
    </row>
    <row r="104" spans="1:6">
      <c r="A104" s="12">
        <v>99</v>
      </c>
      <c r="B104" s="13" t="str">
        <f>"王秀辉"</f>
        <v>王秀辉</v>
      </c>
      <c r="C104" s="13" t="s">
        <v>107</v>
      </c>
      <c r="D104" s="13">
        <v>22</v>
      </c>
      <c r="E104" s="13">
        <v>14</v>
      </c>
      <c r="F104" s="13">
        <f t="shared" si="3"/>
        <v>36</v>
      </c>
    </row>
    <row r="105" spans="1:6">
      <c r="A105" s="12">
        <v>100</v>
      </c>
      <c r="B105" s="13" t="str">
        <f>"杨泽丽"</f>
        <v>杨泽丽</v>
      </c>
      <c r="C105" s="13" t="s">
        <v>108</v>
      </c>
      <c r="D105" s="13">
        <v>22</v>
      </c>
      <c r="E105" s="13">
        <v>14</v>
      </c>
      <c r="F105" s="13">
        <f t="shared" si="3"/>
        <v>36</v>
      </c>
    </row>
    <row r="106" spans="1:6">
      <c r="A106" s="12">
        <v>101</v>
      </c>
      <c r="B106" s="13" t="str">
        <f>"文业信"</f>
        <v>文业信</v>
      </c>
      <c r="C106" s="13" t="s">
        <v>109</v>
      </c>
      <c r="D106" s="13">
        <v>22</v>
      </c>
      <c r="E106" s="13">
        <v>14</v>
      </c>
      <c r="F106" s="13">
        <f t="shared" si="3"/>
        <v>36</v>
      </c>
    </row>
    <row r="107" spans="1:6">
      <c r="A107" s="12">
        <v>102</v>
      </c>
      <c r="B107" s="13" t="str">
        <f>"秦霞"</f>
        <v>秦霞</v>
      </c>
      <c r="C107" s="13" t="s">
        <v>110</v>
      </c>
      <c r="D107" s="13">
        <v>22</v>
      </c>
      <c r="E107" s="13">
        <v>14</v>
      </c>
      <c r="F107" s="13">
        <f t="shared" si="3"/>
        <v>36</v>
      </c>
    </row>
    <row r="108" spans="1:6">
      <c r="A108" s="12">
        <v>103</v>
      </c>
      <c r="B108" s="13" t="str">
        <f>"陈强怡"</f>
        <v>陈强怡</v>
      </c>
      <c r="C108" s="13" t="s">
        <v>111</v>
      </c>
      <c r="D108" s="13">
        <v>22</v>
      </c>
      <c r="E108" s="13">
        <v>14</v>
      </c>
      <c r="F108" s="13">
        <f t="shared" si="3"/>
        <v>36</v>
      </c>
    </row>
    <row r="109" spans="1:6">
      <c r="A109" s="12">
        <v>104</v>
      </c>
      <c r="B109" s="13" t="str">
        <f>"王名利"</f>
        <v>王名利</v>
      </c>
      <c r="C109" s="13" t="s">
        <v>112</v>
      </c>
      <c r="D109" s="13">
        <v>22</v>
      </c>
      <c r="E109" s="13">
        <v>14</v>
      </c>
      <c r="F109" s="13">
        <f t="shared" si="3"/>
        <v>36</v>
      </c>
    </row>
    <row r="110" spans="1:6">
      <c r="A110" s="12">
        <v>105</v>
      </c>
      <c r="B110" s="13" t="str">
        <f>"杨承岷"</f>
        <v>杨承岷</v>
      </c>
      <c r="C110" s="13" t="s">
        <v>113</v>
      </c>
      <c r="D110" s="13">
        <v>22</v>
      </c>
      <c r="E110" s="13">
        <v>14</v>
      </c>
      <c r="F110" s="13">
        <f t="shared" si="3"/>
        <v>36</v>
      </c>
    </row>
    <row r="111" spans="1:6">
      <c r="A111" s="12">
        <v>106</v>
      </c>
      <c r="B111" s="13" t="str">
        <f>"李曼婷"</f>
        <v>李曼婷</v>
      </c>
      <c r="C111" s="13" t="s">
        <v>114</v>
      </c>
      <c r="D111" s="13">
        <v>22</v>
      </c>
      <c r="E111" s="13">
        <v>14</v>
      </c>
      <c r="F111" s="13">
        <f t="shared" si="3"/>
        <v>36</v>
      </c>
    </row>
    <row r="112" spans="1:6">
      <c r="A112" s="12">
        <v>107</v>
      </c>
      <c r="B112" s="13" t="str">
        <f>"孙丽萍"</f>
        <v>孙丽萍</v>
      </c>
      <c r="C112" s="13" t="s">
        <v>115</v>
      </c>
      <c r="D112" s="13">
        <v>22</v>
      </c>
      <c r="E112" s="13">
        <v>14</v>
      </c>
      <c r="F112" s="13">
        <f t="shared" si="3"/>
        <v>36</v>
      </c>
    </row>
    <row r="113" spans="1:6">
      <c r="A113" s="12">
        <v>108</v>
      </c>
      <c r="B113" s="13" t="str">
        <f>"高克燕"</f>
        <v>高克燕</v>
      </c>
      <c r="C113" s="13" t="s">
        <v>116</v>
      </c>
      <c r="D113" s="13">
        <v>22</v>
      </c>
      <c r="E113" s="13">
        <v>14</v>
      </c>
      <c r="F113" s="13">
        <f t="shared" si="3"/>
        <v>36</v>
      </c>
    </row>
    <row r="114" spans="1:6">
      <c r="A114" s="12">
        <v>109</v>
      </c>
      <c r="B114" s="13" t="str">
        <f>"邵萍"</f>
        <v>邵萍</v>
      </c>
      <c r="C114" s="13" t="s">
        <v>117</v>
      </c>
      <c r="D114" s="13">
        <v>22</v>
      </c>
      <c r="E114" s="13">
        <v>14</v>
      </c>
      <c r="F114" s="13">
        <f t="shared" si="3"/>
        <v>36</v>
      </c>
    </row>
    <row r="115" spans="1:6">
      <c r="A115" s="12">
        <v>110</v>
      </c>
      <c r="B115" s="13" t="str">
        <f>"王岚婷"</f>
        <v>王岚婷</v>
      </c>
      <c r="C115" s="13" t="s">
        <v>118</v>
      </c>
      <c r="D115" s="13">
        <v>22</v>
      </c>
      <c r="E115" s="13">
        <v>14</v>
      </c>
      <c r="F115" s="13">
        <f t="shared" si="3"/>
        <v>36</v>
      </c>
    </row>
    <row r="116" spans="1:6">
      <c r="A116" s="12">
        <v>111</v>
      </c>
      <c r="B116" s="13" t="str">
        <f>"周漪芯"</f>
        <v>周漪芯</v>
      </c>
      <c r="C116" s="13" t="s">
        <v>119</v>
      </c>
      <c r="D116" s="13">
        <v>22</v>
      </c>
      <c r="E116" s="13">
        <v>14</v>
      </c>
      <c r="F116" s="13">
        <f t="shared" si="3"/>
        <v>36</v>
      </c>
    </row>
    <row r="117" spans="1:6">
      <c r="A117" s="12">
        <v>112</v>
      </c>
      <c r="B117" s="13" t="str">
        <f>"王振灵"</f>
        <v>王振灵</v>
      </c>
      <c r="C117" s="13" t="s">
        <v>120</v>
      </c>
      <c r="D117" s="13">
        <v>22</v>
      </c>
      <c r="E117" s="13">
        <v>14</v>
      </c>
      <c r="F117" s="13">
        <f t="shared" si="3"/>
        <v>36</v>
      </c>
    </row>
    <row r="118" spans="1:6">
      <c r="A118" s="12">
        <v>113</v>
      </c>
      <c r="B118" s="13" t="str">
        <f>"冯小丹"</f>
        <v>冯小丹</v>
      </c>
      <c r="C118" s="13" t="s">
        <v>121</v>
      </c>
      <c r="D118" s="13">
        <v>22</v>
      </c>
      <c r="E118" s="13">
        <v>14</v>
      </c>
      <c r="F118" s="13">
        <f t="shared" si="3"/>
        <v>36</v>
      </c>
    </row>
    <row r="119" spans="1:6">
      <c r="A119" s="12">
        <v>114</v>
      </c>
      <c r="B119" s="13" t="str">
        <f>"王小婷"</f>
        <v>王小婷</v>
      </c>
      <c r="C119" s="13" t="s">
        <v>122</v>
      </c>
      <c r="D119" s="13">
        <v>22</v>
      </c>
      <c r="E119" s="13">
        <v>14</v>
      </c>
      <c r="F119" s="13">
        <f t="shared" si="3"/>
        <v>36</v>
      </c>
    </row>
    <row r="120" spans="1:6">
      <c r="A120" s="12">
        <v>115</v>
      </c>
      <c r="B120" s="13" t="str">
        <f>"庄增礼"</f>
        <v>庄增礼</v>
      </c>
      <c r="C120" s="13" t="s">
        <v>123</v>
      </c>
      <c r="D120" s="13">
        <v>22</v>
      </c>
      <c r="E120" s="13">
        <v>14</v>
      </c>
      <c r="F120" s="13">
        <f t="shared" si="3"/>
        <v>36</v>
      </c>
    </row>
    <row r="121" spans="1:6">
      <c r="A121" s="12">
        <v>116</v>
      </c>
      <c r="B121" s="13" t="str">
        <f>"陈泽华"</f>
        <v>陈泽华</v>
      </c>
      <c r="C121" s="13" t="s">
        <v>124</v>
      </c>
      <c r="D121" s="13">
        <v>22</v>
      </c>
      <c r="E121" s="13">
        <v>14</v>
      </c>
      <c r="F121" s="13">
        <f t="shared" si="3"/>
        <v>36</v>
      </c>
    </row>
    <row r="122" spans="1:6">
      <c r="A122" s="12">
        <v>117</v>
      </c>
      <c r="B122" s="13" t="str">
        <f>"郭锦美"</f>
        <v>郭锦美</v>
      </c>
      <c r="C122" s="13" t="s">
        <v>125</v>
      </c>
      <c r="D122" s="13">
        <v>22</v>
      </c>
      <c r="E122" s="13">
        <v>14</v>
      </c>
      <c r="F122" s="13">
        <f t="shared" si="3"/>
        <v>36</v>
      </c>
    </row>
    <row r="123" spans="1:6">
      <c r="A123" s="12">
        <v>118</v>
      </c>
      <c r="B123" s="13" t="str">
        <f>"李少华"</f>
        <v>李少华</v>
      </c>
      <c r="C123" s="13" t="s">
        <v>126</v>
      </c>
      <c r="D123" s="13">
        <v>24</v>
      </c>
      <c r="E123" s="13">
        <v>14</v>
      </c>
      <c r="F123" s="13">
        <f t="shared" si="3"/>
        <v>38</v>
      </c>
    </row>
    <row r="124" spans="1:6">
      <c r="A124" s="12">
        <v>119</v>
      </c>
      <c r="B124" s="13" t="str">
        <f>"吴应婷"</f>
        <v>吴应婷</v>
      </c>
      <c r="C124" s="13" t="s">
        <v>127</v>
      </c>
      <c r="D124" s="13">
        <v>22</v>
      </c>
      <c r="E124" s="13">
        <v>14</v>
      </c>
      <c r="F124" s="13">
        <f t="shared" si="3"/>
        <v>36</v>
      </c>
    </row>
    <row r="125" spans="1:6">
      <c r="A125" s="12">
        <v>120</v>
      </c>
      <c r="B125" s="13" t="str">
        <f>"云青强"</f>
        <v>云青强</v>
      </c>
      <c r="C125" s="13" t="s">
        <v>128</v>
      </c>
      <c r="D125" s="13">
        <v>22</v>
      </c>
      <c r="E125" s="13">
        <v>14</v>
      </c>
      <c r="F125" s="13">
        <f t="shared" si="3"/>
        <v>36</v>
      </c>
    </row>
    <row r="126" spans="1:6">
      <c r="A126" s="12">
        <v>121</v>
      </c>
      <c r="B126" s="13" t="str">
        <f>"任加以"</f>
        <v>任加以</v>
      </c>
      <c r="C126" s="13" t="s">
        <v>129</v>
      </c>
      <c r="D126" s="13">
        <v>22</v>
      </c>
      <c r="E126" s="13">
        <v>16</v>
      </c>
      <c r="F126" s="13">
        <f t="shared" si="3"/>
        <v>38</v>
      </c>
    </row>
    <row r="127" spans="1:6">
      <c r="A127" s="12">
        <v>122</v>
      </c>
      <c r="B127" s="13" t="str">
        <f>"任玉艳"</f>
        <v>任玉艳</v>
      </c>
      <c r="C127" s="13" t="s">
        <v>130</v>
      </c>
      <c r="D127" s="13">
        <v>24</v>
      </c>
      <c r="E127" s="13">
        <v>14</v>
      </c>
      <c r="F127" s="13">
        <f t="shared" si="3"/>
        <v>38</v>
      </c>
    </row>
    <row r="128" spans="1:6">
      <c r="A128" s="12">
        <v>123</v>
      </c>
      <c r="B128" s="13" t="str">
        <f>"高德发"</f>
        <v>高德发</v>
      </c>
      <c r="C128" s="13" t="s">
        <v>131</v>
      </c>
      <c r="D128" s="13">
        <v>22</v>
      </c>
      <c r="E128" s="13">
        <v>14</v>
      </c>
      <c r="F128" s="13">
        <f t="shared" si="3"/>
        <v>36</v>
      </c>
    </row>
    <row r="129" spans="1:6">
      <c r="A129" s="12">
        <v>124</v>
      </c>
      <c r="B129" s="13" t="str">
        <f>"罗贻农"</f>
        <v>罗贻农</v>
      </c>
      <c r="C129" s="13" t="s">
        <v>132</v>
      </c>
      <c r="D129" s="13">
        <v>22</v>
      </c>
      <c r="E129" s="13">
        <v>14</v>
      </c>
      <c r="F129" s="13">
        <f t="shared" si="3"/>
        <v>36</v>
      </c>
    </row>
    <row r="130" spans="1:6">
      <c r="A130" s="12">
        <v>125</v>
      </c>
      <c r="B130" s="13" t="str">
        <f>"梁昌富"</f>
        <v>梁昌富</v>
      </c>
      <c r="C130" s="13" t="s">
        <v>133</v>
      </c>
      <c r="D130" s="13">
        <v>22</v>
      </c>
      <c r="E130" s="13">
        <v>14</v>
      </c>
      <c r="F130" s="13">
        <f t="shared" si="3"/>
        <v>36</v>
      </c>
    </row>
    <row r="131" spans="1:6">
      <c r="A131" s="12">
        <v>126</v>
      </c>
      <c r="B131" s="13" t="str">
        <f>"杨萱"</f>
        <v>杨萱</v>
      </c>
      <c r="C131" s="13" t="s">
        <v>134</v>
      </c>
      <c r="D131" s="13">
        <v>22</v>
      </c>
      <c r="E131" s="13">
        <v>14</v>
      </c>
      <c r="F131" s="13">
        <f t="shared" si="3"/>
        <v>36</v>
      </c>
    </row>
    <row r="132" spans="1:6">
      <c r="A132" s="12">
        <v>127</v>
      </c>
      <c r="B132" s="13" t="str">
        <f>"赵书"</f>
        <v>赵书</v>
      </c>
      <c r="C132" s="13" t="s">
        <v>135</v>
      </c>
      <c r="D132" s="13">
        <v>22</v>
      </c>
      <c r="E132" s="13">
        <v>14</v>
      </c>
      <c r="F132" s="13">
        <f t="shared" si="3"/>
        <v>36</v>
      </c>
    </row>
    <row r="133" spans="1:6">
      <c r="A133" s="12">
        <v>128</v>
      </c>
      <c r="B133" s="13" t="str">
        <f>"冯国星"</f>
        <v>冯国星</v>
      </c>
      <c r="C133" s="13" t="s">
        <v>136</v>
      </c>
      <c r="D133" s="13">
        <v>22</v>
      </c>
      <c r="E133" s="13">
        <v>14</v>
      </c>
      <c r="F133" s="13">
        <f t="shared" si="3"/>
        <v>36</v>
      </c>
    </row>
    <row r="134" spans="1:6">
      <c r="A134" s="12">
        <v>129</v>
      </c>
      <c r="B134" s="13" t="str">
        <f>"文琼珺"</f>
        <v>文琼珺</v>
      </c>
      <c r="C134" s="13" t="s">
        <v>137</v>
      </c>
      <c r="D134" s="13">
        <v>22</v>
      </c>
      <c r="E134" s="13">
        <v>14</v>
      </c>
      <c r="F134" s="13">
        <f t="shared" si="3"/>
        <v>36</v>
      </c>
    </row>
    <row r="135" spans="1:6">
      <c r="A135" s="12">
        <v>130</v>
      </c>
      <c r="B135" s="13" t="str">
        <f>"曾德鹏"</f>
        <v>曾德鹏</v>
      </c>
      <c r="C135" s="13" t="s">
        <v>138</v>
      </c>
      <c r="D135" s="13">
        <v>22</v>
      </c>
      <c r="E135" s="13">
        <v>14</v>
      </c>
      <c r="F135" s="13">
        <f t="shared" ref="F135:F150" si="4">SUM(D135:E135)</f>
        <v>36</v>
      </c>
    </row>
    <row r="136" spans="1:6">
      <c r="A136" s="12">
        <v>131</v>
      </c>
      <c r="B136" s="13" t="str">
        <f>"吉训敏"</f>
        <v>吉训敏</v>
      </c>
      <c r="C136" s="13" t="s">
        <v>139</v>
      </c>
      <c r="D136" s="13">
        <v>22</v>
      </c>
      <c r="E136" s="13">
        <v>14</v>
      </c>
      <c r="F136" s="13">
        <f t="shared" si="4"/>
        <v>36</v>
      </c>
    </row>
    <row r="137" spans="1:6">
      <c r="A137" s="12">
        <v>132</v>
      </c>
      <c r="B137" s="13" t="str">
        <f>"符春喜"</f>
        <v>符春喜</v>
      </c>
      <c r="C137" s="13" t="s">
        <v>140</v>
      </c>
      <c r="D137" s="13">
        <v>22</v>
      </c>
      <c r="E137" s="13">
        <v>14</v>
      </c>
      <c r="F137" s="13">
        <f t="shared" si="4"/>
        <v>36</v>
      </c>
    </row>
    <row r="138" spans="1:6">
      <c r="A138" s="12">
        <v>133</v>
      </c>
      <c r="B138" s="13" t="str">
        <f>"包云霞"</f>
        <v>包云霞</v>
      </c>
      <c r="C138" s="13" t="s">
        <v>141</v>
      </c>
      <c r="D138" s="13">
        <v>22</v>
      </c>
      <c r="E138" s="13">
        <v>14</v>
      </c>
      <c r="F138" s="13">
        <f t="shared" si="4"/>
        <v>36</v>
      </c>
    </row>
    <row r="139" spans="1:6">
      <c r="A139" s="12">
        <v>134</v>
      </c>
      <c r="B139" s="13" t="str">
        <f>"麦宁"</f>
        <v>麦宁</v>
      </c>
      <c r="C139" s="13" t="s">
        <v>142</v>
      </c>
      <c r="D139" s="13">
        <v>22</v>
      </c>
      <c r="E139" s="13">
        <v>14</v>
      </c>
      <c r="F139" s="13">
        <f t="shared" si="4"/>
        <v>36</v>
      </c>
    </row>
    <row r="140" spans="1:6">
      <c r="A140" s="12">
        <v>135</v>
      </c>
      <c r="B140" s="13" t="str">
        <f>"赵承帅"</f>
        <v>赵承帅</v>
      </c>
      <c r="C140" s="13" t="s">
        <v>143</v>
      </c>
      <c r="D140" s="13">
        <v>22</v>
      </c>
      <c r="E140" s="13">
        <v>14</v>
      </c>
      <c r="F140" s="13">
        <f t="shared" si="4"/>
        <v>36</v>
      </c>
    </row>
    <row r="141" spans="1:6">
      <c r="A141" s="12">
        <v>136</v>
      </c>
      <c r="B141" s="13" t="str">
        <f>"文惠琼"</f>
        <v>文惠琼</v>
      </c>
      <c r="C141" s="13" t="s">
        <v>144</v>
      </c>
      <c r="D141" s="13">
        <v>22</v>
      </c>
      <c r="E141" s="13">
        <v>14</v>
      </c>
      <c r="F141" s="13">
        <f t="shared" si="4"/>
        <v>36</v>
      </c>
    </row>
    <row r="142" spans="1:6">
      <c r="A142" s="12">
        <v>137</v>
      </c>
      <c r="B142" s="13" t="str">
        <f>"周婵娟"</f>
        <v>周婵娟</v>
      </c>
      <c r="C142" s="13" t="s">
        <v>110</v>
      </c>
      <c r="D142" s="13">
        <v>22</v>
      </c>
      <c r="E142" s="13">
        <v>14</v>
      </c>
      <c r="F142" s="13">
        <f t="shared" si="4"/>
        <v>36</v>
      </c>
    </row>
    <row r="143" spans="1:6">
      <c r="A143" s="12">
        <v>138</v>
      </c>
      <c r="B143" s="13" t="str">
        <f>"覃才星"</f>
        <v>覃才星</v>
      </c>
      <c r="C143" s="13" t="s">
        <v>145</v>
      </c>
      <c r="D143" s="13">
        <v>22</v>
      </c>
      <c r="E143" s="13">
        <v>14</v>
      </c>
      <c r="F143" s="13">
        <f t="shared" si="4"/>
        <v>36</v>
      </c>
    </row>
    <row r="144" spans="1:6">
      <c r="A144" s="12">
        <v>139</v>
      </c>
      <c r="B144" s="13" t="str">
        <f>"何春"</f>
        <v>何春</v>
      </c>
      <c r="C144" s="13" t="s">
        <v>146</v>
      </c>
      <c r="D144" s="13">
        <v>22</v>
      </c>
      <c r="E144" s="13">
        <v>14</v>
      </c>
      <c r="F144" s="13">
        <f t="shared" si="4"/>
        <v>36</v>
      </c>
    </row>
    <row r="145" spans="1:6">
      <c r="A145" s="12">
        <v>140</v>
      </c>
      <c r="B145" s="13" t="str">
        <f>"王小霞"</f>
        <v>王小霞</v>
      </c>
      <c r="C145" s="13" t="s">
        <v>147</v>
      </c>
      <c r="D145" s="13">
        <v>22</v>
      </c>
      <c r="E145" s="13">
        <v>14</v>
      </c>
      <c r="F145" s="13">
        <f t="shared" si="4"/>
        <v>36</v>
      </c>
    </row>
    <row r="146" spans="1:6">
      <c r="A146" s="12">
        <v>141</v>
      </c>
      <c r="B146" s="13" t="str">
        <f>"曾庆丽"</f>
        <v>曾庆丽</v>
      </c>
      <c r="C146" s="13" t="s">
        <v>110</v>
      </c>
      <c r="D146" s="13">
        <v>22</v>
      </c>
      <c r="E146" s="13">
        <v>14</v>
      </c>
      <c r="F146" s="13">
        <f t="shared" si="4"/>
        <v>36</v>
      </c>
    </row>
    <row r="147" spans="1:6">
      <c r="A147" s="12">
        <v>142</v>
      </c>
      <c r="B147" s="13" t="str">
        <f>"于忠楠"</f>
        <v>于忠楠</v>
      </c>
      <c r="C147" s="13" t="s">
        <v>148</v>
      </c>
      <c r="D147" s="13">
        <v>22</v>
      </c>
      <c r="E147" s="13">
        <v>14</v>
      </c>
      <c r="F147" s="13">
        <f t="shared" si="4"/>
        <v>36</v>
      </c>
    </row>
    <row r="148" spans="1:6">
      <c r="A148" s="12">
        <v>143</v>
      </c>
      <c r="B148" s="13" t="str">
        <f>"王东爱"</f>
        <v>王东爱</v>
      </c>
      <c r="C148" s="13" t="s">
        <v>149</v>
      </c>
      <c r="D148" s="13">
        <v>22</v>
      </c>
      <c r="E148" s="13">
        <v>14</v>
      </c>
      <c r="F148" s="13">
        <f t="shared" si="4"/>
        <v>36</v>
      </c>
    </row>
    <row r="149" spans="1:6">
      <c r="A149" s="12">
        <v>144</v>
      </c>
      <c r="B149" s="13" t="str">
        <f>"孙明国"</f>
        <v>孙明国</v>
      </c>
      <c r="C149" s="13" t="s">
        <v>150</v>
      </c>
      <c r="D149" s="13">
        <v>22</v>
      </c>
      <c r="E149" s="13">
        <v>14</v>
      </c>
      <c r="F149" s="13">
        <f t="shared" si="4"/>
        <v>36</v>
      </c>
    </row>
    <row r="150" spans="1:6">
      <c r="A150" s="12">
        <v>145</v>
      </c>
      <c r="B150" s="13" t="str">
        <f>"肖华"</f>
        <v>肖华</v>
      </c>
      <c r="C150" s="13" t="s">
        <v>151</v>
      </c>
      <c r="D150" s="13">
        <v>22</v>
      </c>
      <c r="E150" s="13">
        <v>14</v>
      </c>
      <c r="F150" s="13">
        <f t="shared" si="4"/>
        <v>36</v>
      </c>
    </row>
  </sheetData>
  <mergeCells count="6">
    <mergeCell ref="A2:F2"/>
    <mergeCell ref="A3:F3"/>
    <mergeCell ref="D4:F4"/>
    <mergeCell ref="A4:A5"/>
    <mergeCell ref="B4:B5"/>
    <mergeCell ref="C4:C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越来越宅</cp:lastModifiedBy>
  <dcterms:created xsi:type="dcterms:W3CDTF">2023-07-16T03:24:00Z</dcterms:created>
  <dcterms:modified xsi:type="dcterms:W3CDTF">2023-07-24T10:34:10Z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D8D99058133743ECBD905B4524D48917_13</vt:lpwstr>
  </property>
  <property fmtid="{D5CDD505-2E9C-101B-9397-08002B2CF9AE}" pid="3" name="KSOProductBuildVer">
    <vt:lpwstr>2052-12.1.0.15120</vt:lpwstr>
  </property>
  <property fmtid="{D5CDD505-2E9C-101B-9397-08002B2CF9AE}" pid="4" name="KSOReadingLayout">
    <vt:bool>true</vt:bool>
  </property>
</Properties>
</file>